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qantas-my.sharepoint.com/personal/lucy_starrat_qantas_com_au/Documents/IMS/"/>
    </mc:Choice>
  </mc:AlternateContent>
  <xr:revisionPtr revIDLastSave="0" documentId="8_{38590424-866C-4343-A36F-A0BCCE0736FF}" xr6:coauthVersionLast="45" xr6:coauthVersionMax="45" xr10:uidLastSave="{00000000-0000-0000-0000-000000000000}"/>
  <bookViews>
    <workbookView xWindow="-23148" yWindow="-108" windowWidth="23256" windowHeight="12576" xr2:uid="{7E281F62-FFFD-4F93-BC58-45F14D77EDFA}"/>
  </bookViews>
  <sheets>
    <sheet name="IMS ORDER FORM" sheetId="1" r:id="rId1"/>
  </sheets>
  <externalReferences>
    <externalReference r:id="rId2"/>
  </externalReferences>
  <definedNames>
    <definedName name="_xlnm.Print_Area" localSheetId="0">'IMS ORDER FORM'!$A$1:$J$47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1" l="1"/>
  <c r="E44" i="1" s="1"/>
  <c r="J44" i="1" s="1"/>
  <c r="D45" i="1"/>
  <c r="E45" i="1" s="1"/>
  <c r="J45" i="1" s="1"/>
  <c r="D37" i="1" l="1"/>
  <c r="E37" i="1" s="1"/>
  <c r="J37" i="1" s="1"/>
  <c r="D38" i="1"/>
  <c r="E38" i="1" s="1"/>
  <c r="J38" i="1" s="1"/>
  <c r="D39" i="1"/>
  <c r="E39" i="1" s="1"/>
  <c r="J39" i="1" s="1"/>
  <c r="D40" i="1"/>
  <c r="E40" i="1" s="1"/>
  <c r="J40" i="1" s="1"/>
  <c r="C43" i="1"/>
  <c r="D43" i="1" s="1"/>
  <c r="C42" i="1"/>
  <c r="D42" i="1" s="1"/>
  <c r="E42" i="1" s="1"/>
  <c r="J42" i="1" s="1"/>
  <c r="C41" i="1"/>
  <c r="D41" i="1" s="1"/>
  <c r="C36" i="1"/>
  <c r="D36" i="1" s="1"/>
  <c r="C35" i="1"/>
  <c r="D35" i="1" s="1"/>
  <c r="C34" i="1"/>
  <c r="B26" i="1"/>
  <c r="B22" i="1"/>
  <c r="B17" i="1"/>
  <c r="B13" i="1"/>
  <c r="E35" i="1" l="1"/>
  <c r="J35" i="1" s="1"/>
  <c r="E43" i="1"/>
  <c r="J43" i="1" s="1"/>
  <c r="D34" i="1"/>
  <c r="E34" i="1" s="1"/>
  <c r="J34" i="1" s="1"/>
  <c r="E36" i="1"/>
  <c r="J36" i="1" s="1"/>
  <c r="E41" i="1"/>
  <c r="J41" i="1" s="1"/>
  <c r="J47" i="1" l="1"/>
</calcChain>
</file>

<file path=xl/sharedStrings.xml><?xml version="1.0" encoding="utf-8"?>
<sst xmlns="http://schemas.openxmlformats.org/spreadsheetml/2006/main" count="55" uniqueCount="53">
  <si>
    <t>CLIENT INFORMATION</t>
  </si>
  <si>
    <t>COMPANY</t>
  </si>
  <si>
    <t>BILLING ADDRESS</t>
  </si>
  <si>
    <t>SHIPPING ADDRESS</t>
  </si>
  <si>
    <t>KEY CONTACT INFORMATION</t>
  </si>
  <si>
    <t>CONTACT NAME</t>
  </si>
  <si>
    <t>CONTACT POSITION</t>
  </si>
  <si>
    <t>CONTACT BUSINESS PH</t>
  </si>
  <si>
    <t>CONTACT EMAIL</t>
  </si>
  <si>
    <t>OTHER CONTACT INFORMATION</t>
  </si>
  <si>
    <t>ACCOUNTS PAYABLE CONTACT</t>
  </si>
  <si>
    <t>ACCOUNTS PAYABLE PH</t>
  </si>
  <si>
    <t>ACCOUNTS PAYABLE EMAIL</t>
  </si>
  <si>
    <t>OTHER</t>
  </si>
  <si>
    <t>PAYMENT METHOD (EFT / CREDIT CARD)</t>
  </si>
  <si>
    <t>IMS1</t>
  </si>
  <si>
    <t>Careline Instant Hand Sanitiser 500mL</t>
  </si>
  <si>
    <t>IMS2</t>
  </si>
  <si>
    <t>IMS3</t>
  </si>
  <si>
    <t>Medi-Spray Hand Sanitising Spray 5L drum</t>
  </si>
  <si>
    <t>IMS4</t>
  </si>
  <si>
    <t>Blisma Hospital Grade Disinfectant Antibacterial Wipes</t>
  </si>
  <si>
    <t>IMS5</t>
  </si>
  <si>
    <t>Infrared Contactless Thermometer</t>
  </si>
  <si>
    <t>IMS6</t>
  </si>
  <si>
    <t>IMS7</t>
  </si>
  <si>
    <t>IMS8</t>
  </si>
  <si>
    <t>KN95 Face Mask</t>
  </si>
  <si>
    <t>IMS9</t>
  </si>
  <si>
    <t>Careline Instant Hand Sanitiser 1000mL</t>
  </si>
  <si>
    <t>IMS11</t>
  </si>
  <si>
    <t xml:space="preserve">Blisma Antibacterial Organic Soybean Hand Wipes </t>
  </si>
  <si>
    <t>PRODUCT CODE</t>
  </si>
  <si>
    <t>PRODUCT DISCRIPTION</t>
  </si>
  <si>
    <t>UNIT PRICE EXCL GST</t>
  </si>
  <si>
    <t>GST</t>
  </si>
  <si>
    <t>TOTAL UNIT PRICE</t>
  </si>
  <si>
    <t>CARTON SIZE</t>
  </si>
  <si>
    <t>NA</t>
  </si>
  <si>
    <t>MOQ  (UNITS)</t>
  </si>
  <si>
    <t xml:space="preserve">Latex Food-Grade Disposable Gloves (pack of 100) </t>
  </si>
  <si>
    <t>ORDER QTY</t>
  </si>
  <si>
    <t>*2.2% merchant fee for credit card payments</t>
  </si>
  <si>
    <t>TOTAL ORDER VALUE INC GST</t>
  </si>
  <si>
    <t xml:space="preserve">TOTAL </t>
  </si>
  <si>
    <t>IMS12</t>
  </si>
  <si>
    <t>IMS13</t>
  </si>
  <si>
    <t>Svavo Touchless Hand Sanitiser Dispenser (PL-151049S) - Wall Mount</t>
  </si>
  <si>
    <t>Svavo Touchless Hand Sanitiser Dispenser (PL-151049S) - Tabletop</t>
  </si>
  <si>
    <t>Svavo Touchless Hand Sanitiser Dispenser (PL-151049S) - Stand</t>
  </si>
  <si>
    <t>3 Ply Surgical Face Masks (pack of 50)</t>
  </si>
  <si>
    <t>QHA EXCLUSIVE MEMBERS PRICES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</si>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</sst>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8"/>
      <name val="Verdana"/>
      <family val="2"/>
    </font>
    <font>
      <b/>
      <sz val="10"/>
      <color theme="0"/>
      <name val="Verdana"/>
      <family val="2"/>
    </font>
    <font>
      <sz val="10"/>
      <color theme="0"/>
      <name val="Verdana"/>
      <family val="2"/>
    </font>
    <font>
      <b/>
      <sz val="8"/>
      <color theme="0"/>
      <name val="Verdana"/>
      <family val="2"/>
    </font>
    <font>
      <b/>
      <sz val="11"/>
      <name val="Calibri"/>
      <family val="2"/>
      <scheme val="minor"/>
    </font>
    <font>
      <sz val="8"/>
      <name val="Calibri"/>
      <family val="2"/>
      <scheme val="minor"/>
    </font>
  </fonts>
  <fills count="6">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1" tint="0.249977111117893"/>
        <bgColor indexed="64"/>
      </patternFill>
    </fill>
    <fill>
      <patternFill patternType="solid">
        <fgColor theme="4" tint="0.79998168889431442"/>
        <bgColor indexed="64"/>
      </patternFill>
    </fill>
  </fills>
  <borders count="1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2" fillId="2" borderId="1" applyNumberFormat="0" applyAlignment="0" applyProtection="0"/>
  </cellStyleXfs>
  <cellXfs count="35">
    <xf numFmtId="0" fontId="0" fillId="0" borderId="0" xfId="0"/>
    <xf numFmtId="0" fontId="0" fillId="3" borderId="0" xfId="0" applyFill="1"/>
    <xf numFmtId="0" fontId="5" fillId="4" borderId="2" xfId="2" applyFont="1" applyFill="1" applyBorder="1" applyAlignment="1">
      <alignment horizontal="left" vertical="center"/>
    </xf>
    <xf numFmtId="1" fontId="4" fillId="0" borderId="2" xfId="0" applyNumberFormat="1" applyFont="1" applyBorder="1" applyAlignment="1">
      <alignment horizontal="left" vertical="center"/>
    </xf>
    <xf numFmtId="0" fontId="0" fillId="0" borderId="2" xfId="0" applyBorder="1" applyAlignment="1">
      <alignment horizontal="center" vertical="center"/>
    </xf>
    <xf numFmtId="0" fontId="0" fillId="0" borderId="2" xfId="0" applyBorder="1" applyAlignment="1">
      <alignment vertical="center"/>
    </xf>
    <xf numFmtId="164" fontId="0" fillId="0" borderId="2" xfId="1" applyFont="1" applyBorder="1" applyAlignment="1">
      <alignment horizontal="center" vertical="center"/>
    </xf>
    <xf numFmtId="164" fontId="0" fillId="3" borderId="2" xfId="0" applyNumberFormat="1" applyFill="1" applyBorder="1"/>
    <xf numFmtId="0" fontId="0" fillId="3" borderId="2" xfId="0" applyFill="1" applyBorder="1" applyAlignment="1">
      <alignment horizontal="center"/>
    </xf>
    <xf numFmtId="164" fontId="3" fillId="3" borderId="0" xfId="0" applyNumberFormat="1" applyFont="1" applyFill="1"/>
    <xf numFmtId="0" fontId="3" fillId="3" borderId="0" xfId="0" applyFont="1" applyFill="1"/>
    <xf numFmtId="1" fontId="4" fillId="0" borderId="0" xfId="0" applyNumberFormat="1" applyFont="1" applyBorder="1" applyAlignment="1">
      <alignment horizontal="left" vertical="center"/>
    </xf>
    <xf numFmtId="0" fontId="0" fillId="0" borderId="0" xfId="0" applyBorder="1" applyAlignment="1">
      <alignment horizontal="center" vertical="center"/>
    </xf>
    <xf numFmtId="164" fontId="0" fillId="3" borderId="0" xfId="0" applyNumberFormat="1" applyFill="1" applyBorder="1"/>
    <xf numFmtId="0" fontId="0" fillId="3" borderId="0" xfId="0" applyFill="1" applyBorder="1" applyAlignment="1">
      <alignment horizontal="center"/>
    </xf>
    <xf numFmtId="0" fontId="8" fillId="0" borderId="0" xfId="0" applyFont="1" applyFill="1" applyBorder="1"/>
    <xf numFmtId="0" fontId="8" fillId="5" borderId="2" xfId="0" applyFont="1" applyFill="1" applyBorder="1" applyProtection="1">
      <protection locked="0"/>
    </xf>
    <xf numFmtId="0" fontId="0" fillId="3" borderId="0" xfId="0" applyFill="1" applyAlignment="1">
      <alignment horizontal="left" vertical="top"/>
    </xf>
    <xf numFmtId="0" fontId="6" fillId="4" borderId="3" xfId="2" applyFont="1" applyFill="1" applyBorder="1" applyAlignment="1">
      <alignment horizontal="center" vertical="center"/>
    </xf>
    <xf numFmtId="0" fontId="6" fillId="4" borderId="4" xfId="2" applyFont="1" applyFill="1" applyBorder="1" applyAlignment="1">
      <alignment horizontal="center" vertical="center"/>
    </xf>
    <xf numFmtId="0" fontId="6" fillId="4" borderId="5" xfId="2" applyFont="1" applyFill="1" applyBorder="1" applyAlignment="1">
      <alignment horizontal="center" vertical="center"/>
    </xf>
    <xf numFmtId="0" fontId="0" fillId="3" borderId="2" xfId="0" applyFill="1" applyBorder="1" applyAlignment="1">
      <alignment horizontal="center"/>
    </xf>
    <xf numFmtId="0" fontId="8" fillId="5" borderId="2" xfId="0" applyFont="1" applyFill="1" applyBorder="1" applyAlignment="1" applyProtection="1">
      <alignment horizontal="left" vertical="center" wrapText="1"/>
      <protection locked="0"/>
    </xf>
    <xf numFmtId="0" fontId="3" fillId="3" borderId="13" xfId="0" applyFont="1" applyFill="1" applyBorder="1" applyAlignment="1">
      <alignment horizont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7" fillId="4" borderId="8" xfId="2" applyFont="1" applyFill="1" applyBorder="1" applyAlignment="1">
      <alignment horizontal="center" vertical="center" wrapText="1"/>
    </xf>
    <xf numFmtId="0" fontId="7" fillId="4" borderId="10" xfId="2" applyFont="1" applyFill="1" applyBorder="1" applyAlignment="1">
      <alignment horizontal="center" vertical="center" wrapText="1"/>
    </xf>
    <xf numFmtId="0" fontId="7" fillId="4" borderId="12" xfId="2" applyFont="1" applyFill="1" applyBorder="1" applyAlignment="1">
      <alignment horizontal="center" vertical="center" wrapText="1"/>
    </xf>
    <xf numFmtId="0" fontId="7" fillId="4" borderId="2" xfId="2" applyFont="1" applyFill="1" applyBorder="1" applyAlignment="1">
      <alignment horizontal="center" vertical="center" wrapText="1"/>
    </xf>
    <xf numFmtId="0" fontId="7" fillId="4" borderId="0"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7" xfId="2" applyFont="1" applyFill="1" applyBorder="1" applyAlignment="1">
      <alignment horizontal="center" vertical="center" wrapText="1"/>
    </xf>
    <xf numFmtId="0" fontId="7" fillId="4" borderId="9" xfId="2" applyFont="1" applyFill="1" applyBorder="1" applyAlignment="1">
      <alignment horizontal="center" vertical="center" wrapText="1"/>
    </xf>
    <xf numFmtId="0" fontId="7" fillId="4" borderId="11" xfId="2" applyFont="1" applyFill="1" applyBorder="1" applyAlignment="1">
      <alignment horizontal="center" vertical="center" wrapText="1"/>
    </xf>
  </cellXfs>
  <cellStyles count="3">
    <cellStyle name="Check Cell" xfId="2" builtinId="2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95249</xdr:rowOff>
    </xdr:from>
    <xdr:to>
      <xdr:col>4</xdr:col>
      <xdr:colOff>487680</xdr:colOff>
      <xdr:row>5</xdr:row>
      <xdr:rowOff>38100</xdr:rowOff>
    </xdr:to>
    <xdr:grpSp>
      <xdr:nvGrpSpPr>
        <xdr:cNvPr id="9" name="Group 8" descr="pink, blue, gray, rectangle">
          <a:extLst>
            <a:ext uri="{FF2B5EF4-FFF2-40B4-BE49-F238E27FC236}">
              <a16:creationId xmlns:a16="http://schemas.microsoft.com/office/drawing/2014/main" id="{ABD36068-113D-4212-AA29-40D8CF8948A4}"/>
            </a:ext>
          </a:extLst>
        </xdr:cNvPr>
        <xdr:cNvGrpSpPr/>
      </xdr:nvGrpSpPr>
      <xdr:grpSpPr>
        <a:xfrm>
          <a:off x="0" y="643889"/>
          <a:ext cx="8077200" cy="308611"/>
          <a:chOff x="628650" y="457200"/>
          <a:chExt cx="4619625" cy="114301"/>
        </a:xfrm>
        <a:solidFill>
          <a:schemeClr val="accent3">
            <a:lumMod val="20000"/>
            <a:lumOff val="80000"/>
          </a:schemeClr>
        </a:solidFill>
      </xdr:grpSpPr>
      <xdr:sp macro="" textlink="">
        <xdr:nvSpPr>
          <xdr:cNvPr id="10" name="Rectangle 9">
            <a:extLst>
              <a:ext uri="{FF2B5EF4-FFF2-40B4-BE49-F238E27FC236}">
                <a16:creationId xmlns:a16="http://schemas.microsoft.com/office/drawing/2014/main" id="{59C0C768-375D-4008-BEAA-0338A7A99687}"/>
              </a:ext>
            </a:extLst>
          </xdr:cNvPr>
          <xdr:cNvSpPr>
            <a:spLocks noChangeArrowheads="1"/>
          </xdr:cNvSpPr>
        </xdr:nvSpPr>
        <xdr:spPr bwMode="auto">
          <a:xfrm>
            <a:off x="628650" y="466725"/>
            <a:ext cx="1724025" cy="104776"/>
          </a:xfrm>
          <a:prstGeom prst="rect">
            <a:avLst/>
          </a:prstGeom>
          <a:solidFill>
            <a:schemeClr val="accent1">
              <a:lumMod val="20000"/>
              <a:lumOff val="80000"/>
            </a:schemeClr>
          </a:solidFill>
          <a:ln>
            <a:noFill/>
          </a:ln>
        </xdr:spPr>
        <xdr:txBody>
          <a:bodyPr/>
          <a:lstStyle/>
          <a:p>
            <a:endParaRPr lang="en-AU"/>
          </a:p>
        </xdr:txBody>
      </xdr:sp>
      <xdr:sp macro="" textlink="">
        <xdr:nvSpPr>
          <xdr:cNvPr id="11" name="Rectangle 2">
            <a:extLst>
              <a:ext uri="{FF2B5EF4-FFF2-40B4-BE49-F238E27FC236}">
                <a16:creationId xmlns:a16="http://schemas.microsoft.com/office/drawing/2014/main" id="{DEFBBC95-20EB-422B-96D2-5E353D7FD6D6}"/>
              </a:ext>
            </a:extLst>
          </xdr:cNvPr>
          <xdr:cNvSpPr>
            <a:spLocks noChangeArrowheads="1"/>
          </xdr:cNvSpPr>
        </xdr:nvSpPr>
        <xdr:spPr bwMode="auto">
          <a:xfrm>
            <a:off x="2333626" y="457200"/>
            <a:ext cx="1657350" cy="114301"/>
          </a:xfrm>
          <a:prstGeom prst="rect">
            <a:avLst/>
          </a:prstGeom>
          <a:solidFill>
            <a:schemeClr val="accent1">
              <a:lumMod val="40000"/>
              <a:lumOff val="60000"/>
            </a:schemeClr>
          </a:solidFill>
          <a:ln>
            <a:noFill/>
          </a:ln>
        </xdr:spPr>
        <xdr:txBody>
          <a:bodyPr/>
          <a:lstStyle/>
          <a:p>
            <a:endParaRPr lang="en-AU"/>
          </a:p>
        </xdr:txBody>
      </xdr:sp>
      <xdr:sp macro="" textlink="">
        <xdr:nvSpPr>
          <xdr:cNvPr id="12" name="Rectangle 2">
            <a:extLst>
              <a:ext uri="{FF2B5EF4-FFF2-40B4-BE49-F238E27FC236}">
                <a16:creationId xmlns:a16="http://schemas.microsoft.com/office/drawing/2014/main" id="{376A0905-1BAB-47EB-B969-4F37A794F159}"/>
              </a:ext>
            </a:extLst>
          </xdr:cNvPr>
          <xdr:cNvSpPr>
            <a:spLocks noChangeArrowheads="1"/>
          </xdr:cNvSpPr>
        </xdr:nvSpPr>
        <xdr:spPr bwMode="auto">
          <a:xfrm>
            <a:off x="3990976" y="457200"/>
            <a:ext cx="1257299" cy="114301"/>
          </a:xfrm>
          <a:prstGeom prst="rect">
            <a:avLst/>
          </a:prstGeom>
          <a:grpFill/>
          <a:ln>
            <a:noFill/>
          </a:ln>
        </xdr:spPr>
      </xdr:sp>
    </xdr:grpSp>
    <xdr:clientData/>
  </xdr:twoCellAnchor>
  <xdr:twoCellAnchor editAs="oneCell">
    <xdr:from>
      <xdr:col>0</xdr:col>
      <xdr:colOff>0</xdr:colOff>
      <xdr:row>0</xdr:row>
      <xdr:rowOff>152400</xdr:rowOff>
    </xdr:from>
    <xdr:to>
      <xdr:col>2</xdr:col>
      <xdr:colOff>320040</xdr:colOff>
      <xdr:row>4</xdr:row>
      <xdr:rowOff>34018</xdr:rowOff>
    </xdr:to>
    <xdr:pic>
      <xdr:nvPicPr>
        <xdr:cNvPr id="13" name="Picture 12">
          <a:extLst>
            <a:ext uri="{FF2B5EF4-FFF2-40B4-BE49-F238E27FC236}">
              <a16:creationId xmlns:a16="http://schemas.microsoft.com/office/drawing/2014/main" id="{5D08F05E-9C6C-411D-8341-1AD19C405AC0}"/>
            </a:ext>
          </a:extLst>
        </xdr:cNvPr>
        <xdr:cNvPicPr>
          <a:picLocks noChangeAspect="1"/>
        </xdr:cNvPicPr>
      </xdr:nvPicPr>
      <xdr:blipFill>
        <a:blip xmlns:r="http://schemas.openxmlformats.org/officeDocument/2006/relationships" r:embed="rId1"/>
        <a:stretch>
          <a:fillRect/>
        </a:stretch>
      </xdr:blipFill>
      <xdr:spPr>
        <a:xfrm>
          <a:off x="0" y="152400"/>
          <a:ext cx="6659880" cy="613138"/>
        </a:xfrm>
        <a:prstGeom prst="rect">
          <a:avLst/>
        </a:prstGeom>
      </xdr:spPr>
    </xdr:pic>
    <xdr:clientData/>
  </xdr:twoCellAnchor>
  <xdr:twoCellAnchor editAs="absolute">
    <xdr:from>
      <xdr:col>0</xdr:col>
      <xdr:colOff>19050</xdr:colOff>
      <xdr:row>1</xdr:row>
      <xdr:rowOff>40005</xdr:rowOff>
    </xdr:from>
    <xdr:to>
      <xdr:col>2</xdr:col>
      <xdr:colOff>609600</xdr:colOff>
      <xdr:row>3</xdr:row>
      <xdr:rowOff>135255</xdr:rowOff>
    </xdr:to>
    <xdr:sp macro="" textlink="">
      <xdr:nvSpPr>
        <xdr:cNvPr id="18" name="Text Box 3">
          <a:extLst>
            <a:ext uri="{FF2B5EF4-FFF2-40B4-BE49-F238E27FC236}">
              <a16:creationId xmlns:a16="http://schemas.microsoft.com/office/drawing/2014/main" id="{EBD80CAD-4731-404D-9F3C-E7B3FB383F60}"/>
            </a:ext>
          </a:extLst>
        </xdr:cNvPr>
        <xdr:cNvSpPr txBox="1">
          <a:spLocks noChangeArrowheads="1"/>
        </xdr:cNvSpPr>
      </xdr:nvSpPr>
      <xdr:spPr bwMode="auto">
        <a:xfrm>
          <a:off x="19050" y="222885"/>
          <a:ext cx="6930390" cy="461010"/>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45720" rIns="91440" bIns="45720" anchor="ctr" upright="1"/>
        <a:lstStyle/>
        <a:p>
          <a:pPr algn="l" rtl="0">
            <a:defRPr sz="1000"/>
          </a:pPr>
          <a:r>
            <a:rPr lang="en-US" sz="2800" b="0" i="0" u="none" strike="noStrike">
              <a:solidFill>
                <a:schemeClr val="bg1"/>
              </a:solidFill>
              <a:latin typeface="Calibri"/>
              <a:cs typeface="Calibri"/>
            </a:rPr>
            <a:t>CUSTOMER</a:t>
          </a:r>
          <a:r>
            <a:rPr lang="en-US" sz="2800" b="0" i="0" u="none" strike="noStrike" baseline="0">
              <a:solidFill>
                <a:schemeClr val="bg1"/>
              </a:solidFill>
              <a:latin typeface="Calibri"/>
              <a:cs typeface="Calibri"/>
            </a:rPr>
            <a:t> INFOMATION AND ORDER FORM</a:t>
          </a:r>
          <a:endParaRPr lang="en-US" sz="2800" b="0" i="0" u="none" strike="noStrike">
            <a:solidFill>
              <a:schemeClr val="bg1"/>
            </a:solidFill>
            <a:latin typeface="Calibri"/>
            <a:cs typeface="Calibri"/>
          </a:endParaRPr>
        </a:p>
      </xdr:txBody>
    </xdr:sp>
    <xdr:clientData/>
  </xdr:twoCellAnchor>
  <xdr:twoCellAnchor editAs="oneCell">
    <xdr:from>
      <xdr:col>0</xdr:col>
      <xdr:colOff>0</xdr:colOff>
      <xdr:row>5</xdr:row>
      <xdr:rowOff>47625</xdr:rowOff>
    </xdr:from>
    <xdr:to>
      <xdr:col>0</xdr:col>
      <xdr:colOff>1484539</xdr:colOff>
      <xdr:row>10</xdr:row>
      <xdr:rowOff>132534</xdr:rowOff>
    </xdr:to>
    <xdr:pic>
      <xdr:nvPicPr>
        <xdr:cNvPr id="19" name="Picture 18">
          <a:extLst>
            <a:ext uri="{FF2B5EF4-FFF2-40B4-BE49-F238E27FC236}">
              <a16:creationId xmlns:a16="http://schemas.microsoft.com/office/drawing/2014/main" id="{F373DF1F-4625-413C-AFB5-E99D2682CC47}"/>
            </a:ext>
          </a:extLst>
        </xdr:cNvPr>
        <xdr:cNvPicPr/>
      </xdr:nvPicPr>
      <xdr:blipFill>
        <a:blip xmlns:r="http://schemas.openxmlformats.org/officeDocument/2006/relationships" r:embed="rId2"/>
        <a:stretch>
          <a:fillRect/>
        </a:stretch>
      </xdr:blipFill>
      <xdr:spPr>
        <a:xfrm>
          <a:off x="0" y="962025"/>
          <a:ext cx="1484539" cy="999309"/>
        </a:xfrm>
        <a:prstGeom prst="rect">
          <a:avLst/>
        </a:prstGeom>
      </xdr:spPr>
    </xdr:pic>
    <xdr:clientData/>
  </xdr:twoCellAnchor>
  <xdr:twoCellAnchor editAs="oneCell">
    <xdr:from>
      <xdr:col>0</xdr:col>
      <xdr:colOff>1494064</xdr:colOff>
      <xdr:row>6</xdr:row>
      <xdr:rowOff>127906</xdr:rowOff>
    </xdr:from>
    <xdr:to>
      <xdr:col>1</xdr:col>
      <xdr:colOff>1324927</xdr:colOff>
      <xdr:row>9</xdr:row>
      <xdr:rowOff>26669</xdr:rowOff>
    </xdr:to>
    <xdr:pic>
      <xdr:nvPicPr>
        <xdr:cNvPr id="20" name="Picture 19">
          <a:extLst>
            <a:ext uri="{FF2B5EF4-FFF2-40B4-BE49-F238E27FC236}">
              <a16:creationId xmlns:a16="http://schemas.microsoft.com/office/drawing/2014/main" id="{10A10647-C3B3-429A-B1DC-7681AFBFB3FA}"/>
            </a:ext>
          </a:extLst>
        </xdr:cNvPr>
        <xdr:cNvPicPr/>
      </xdr:nvPicPr>
      <xdr:blipFill>
        <a:blip xmlns:r="http://schemas.openxmlformats.org/officeDocument/2006/relationships" r:embed="rId3"/>
        <a:stretch>
          <a:fillRect/>
        </a:stretch>
      </xdr:blipFill>
      <xdr:spPr>
        <a:xfrm>
          <a:off x="1494064" y="1225186"/>
          <a:ext cx="2254023" cy="447403"/>
        </a:xfrm>
        <a:prstGeom prst="rect">
          <a:avLst/>
        </a:prstGeom>
      </xdr:spPr>
    </xdr:pic>
    <xdr:clientData/>
  </xdr:twoCellAnchor>
  <xdr:twoCellAnchor>
    <xdr:from>
      <xdr:col>1</xdr:col>
      <xdr:colOff>1546860</xdr:colOff>
      <xdr:row>5</xdr:row>
      <xdr:rowOff>137160</xdr:rowOff>
    </xdr:from>
    <xdr:to>
      <xdr:col>4</xdr:col>
      <xdr:colOff>480060</xdr:colOff>
      <xdr:row>11</xdr:row>
      <xdr:rowOff>106680</xdr:rowOff>
    </xdr:to>
    <xdr:sp macro="" textlink="">
      <xdr:nvSpPr>
        <xdr:cNvPr id="2" name="TextBox 1">
          <a:extLst>
            <a:ext uri="{FF2B5EF4-FFF2-40B4-BE49-F238E27FC236}">
              <a16:creationId xmlns:a16="http://schemas.microsoft.com/office/drawing/2014/main" id="{0FC9DA7A-AF20-499B-A031-EE503FB3EEB9}"/>
            </a:ext>
          </a:extLst>
        </xdr:cNvPr>
        <xdr:cNvSpPr txBox="1"/>
      </xdr:nvSpPr>
      <xdr:spPr>
        <a:xfrm>
          <a:off x="3970020" y="1051560"/>
          <a:ext cx="4099560" cy="10668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Thank</a:t>
          </a:r>
          <a:r>
            <a:rPr lang="en-AU" sz="1100" b="1" baseline="0"/>
            <a:t> you for placing an order with us. </a:t>
          </a:r>
        </a:p>
        <a:p>
          <a:pPr algn="ctr"/>
          <a:r>
            <a:rPr lang="en-AU" sz="1100" baseline="0"/>
            <a:t>Please complete your company and contact information below as well as the quantity of units for each product you wish to purchase and return this form to our Sales team who will respond to you: </a:t>
          </a:r>
        </a:p>
        <a:p>
          <a:pPr algn="ctr"/>
          <a:r>
            <a:rPr lang="en-AU" sz="1100" baseline="0"/>
            <a:t>sales@impressivemedicalsupplies.com</a:t>
          </a:r>
          <a:endParaRPr lang="en-AU" sz="1100"/>
        </a:p>
      </xdr:txBody>
    </xdr:sp>
    <xdr:clientData/>
  </xdr:twoCellAnchor>
  <xdr:twoCellAnchor editAs="oneCell">
    <xdr:from>
      <xdr:col>2</xdr:col>
      <xdr:colOff>365760</xdr:colOff>
      <xdr:row>0</xdr:row>
      <xdr:rowOff>160020</xdr:rowOff>
    </xdr:from>
    <xdr:to>
      <xdr:col>5</xdr:col>
      <xdr:colOff>83820</xdr:colOff>
      <xdr:row>4</xdr:row>
      <xdr:rowOff>0</xdr:rowOff>
    </xdr:to>
    <xdr:pic>
      <xdr:nvPicPr>
        <xdr:cNvPr id="14" name="Picture 13">
          <a:extLst>
            <a:ext uri="{FF2B5EF4-FFF2-40B4-BE49-F238E27FC236}">
              <a16:creationId xmlns:a16="http://schemas.microsoft.com/office/drawing/2014/main" id="{971A1482-BBEE-440E-AB38-5DBF9BFBE008}"/>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705600" y="160020"/>
          <a:ext cx="1592580" cy="571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50ceed3f8ebb0ee/IMS/IMS%20Master%20Workshee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ipeline "/>
      <sheetName val="Supplier Contacts"/>
      <sheetName val="IMS Product Cost Price List"/>
      <sheetName val="IMS Sales Price List"/>
      <sheetName val="IMS QLD AHA Sales Price List"/>
      <sheetName val="New Client Form"/>
      <sheetName val="Client Summary"/>
      <sheetName val="invoice"/>
      <sheetName val="Sales"/>
      <sheetName val="Purchasing"/>
      <sheetName val="Business Running Costs"/>
      <sheetName val="IMS Dashbaord"/>
    </sheetNames>
    <sheetDataSet>
      <sheetData sheetId="0"/>
      <sheetData sheetId="1"/>
      <sheetData sheetId="2"/>
      <sheetData sheetId="3"/>
      <sheetData sheetId="4"/>
      <sheetData sheetId="5"/>
      <sheetData sheetId="6"/>
      <sheetData sheetId="7"/>
      <sheetData sheetId="8">
        <row r="25">
          <cell r="A25" t="str">
            <v>IDB1001</v>
          </cell>
          <cell r="B25">
            <v>10001</v>
          </cell>
          <cell r="C25" t="str">
            <v>Tara High School</v>
          </cell>
          <cell r="D25" t="str">
            <v>Sue Peterie</v>
          </cell>
          <cell r="E25" t="str">
            <v>School Nurse</v>
          </cell>
          <cell r="F25" t="str">
            <v>02 8838 2653</v>
          </cell>
          <cell r="G25" t="str">
            <v>speterie@tara.nsw.edu.au</v>
          </cell>
          <cell r="I25" t="str">
            <v>Masons Dr, North Parramatta NSW 2151</v>
          </cell>
        </row>
        <row r="26">
          <cell r="A26" t="str">
            <v>IDS1002</v>
          </cell>
          <cell r="B26">
            <v>10002</v>
          </cell>
          <cell r="C26" t="str">
            <v>Kings High School</v>
          </cell>
          <cell r="D26" t="str">
            <v>Kerry Milosevic</v>
          </cell>
          <cell r="E26" t="str">
            <v>School Nurse</v>
          </cell>
          <cell r="F26" t="str">
            <v>02 9683 8555</v>
          </cell>
        </row>
        <row r="27">
          <cell r="A27" t="str">
            <v>IDS1002</v>
          </cell>
          <cell r="B27">
            <v>10003</v>
          </cell>
          <cell r="C27" t="str">
            <v>Kings High School</v>
          </cell>
          <cell r="D27" t="str">
            <v>Kerry Milosevic</v>
          </cell>
          <cell r="E27" t="str">
            <v>School Nurse</v>
          </cell>
          <cell r="F27" t="str">
            <v>3 9683 8555</v>
          </cell>
        </row>
        <row r="29">
          <cell r="A29" t="str">
            <v>IDB1003</v>
          </cell>
          <cell r="B29">
            <v>10004</v>
          </cell>
          <cell r="C29" t="str">
            <v>Newington College</v>
          </cell>
          <cell r="D29" t="str">
            <v xml:space="preserve">Margaret Bates
</v>
          </cell>
          <cell r="E29" t="str">
            <v>School Nurse</v>
          </cell>
        </row>
        <row r="32">
          <cell r="A32" t="str">
            <v>IDB1003</v>
          </cell>
          <cell r="B32">
            <v>10006</v>
          </cell>
          <cell r="C32" t="str">
            <v>Newington College</v>
          </cell>
          <cell r="D32" t="str">
            <v xml:space="preserve">Margaret Bates
</v>
          </cell>
          <cell r="E32" t="str">
            <v>School Nurse</v>
          </cell>
        </row>
        <row r="34">
          <cell r="A34" t="str">
            <v>IDS1005</v>
          </cell>
          <cell r="B34">
            <v>10005</v>
          </cell>
          <cell r="C34" t="str">
            <v>St Andrews Cathedral School</v>
          </cell>
          <cell r="D34" t="str">
            <v>Rosemary Latter</v>
          </cell>
          <cell r="E34" t="str">
            <v>School Nurse</v>
          </cell>
          <cell r="F34" t="str">
            <v>02 9286 9500</v>
          </cell>
          <cell r="G34" t="str">
            <v>RLatter@sacs.nsw.edu.au</v>
          </cell>
          <cell r="I34" t="str">
            <v>Sydney Square, 474 Kent St, Sydney NSW 2000</v>
          </cell>
        </row>
        <row r="36">
          <cell r="A36" t="str">
            <v>IDS1005</v>
          </cell>
          <cell r="B36">
            <v>10007</v>
          </cell>
          <cell r="C36" t="str">
            <v>St Andrews Cathedral School</v>
          </cell>
          <cell r="D36" t="str">
            <v>Rosemary Latter</v>
          </cell>
          <cell r="E36" t="str">
            <v>School Nurse</v>
          </cell>
          <cell r="I36" t="str">
            <v>Sydney Square, 474 Kent St, Sydney NSW 2000</v>
          </cell>
        </row>
        <row r="37">
          <cell r="A37" t="str">
            <v>IDS1007</v>
          </cell>
          <cell r="B37" t="str">
            <v>10007A</v>
          </cell>
          <cell r="C37" t="str">
            <v>Kincoppal-Rose Bay</v>
          </cell>
          <cell r="D37" t="str">
            <v>Danielle Harris</v>
          </cell>
          <cell r="E37" t="str">
            <v>School Nurse</v>
          </cell>
        </row>
        <row r="41">
          <cell r="A41" t="str">
            <v>IDS1005</v>
          </cell>
          <cell r="B41" t="str">
            <v>10007B</v>
          </cell>
          <cell r="C41" t="str">
            <v>Merivale Group</v>
          </cell>
          <cell r="D41" t="str">
            <v>Kerry Martin-Royle</v>
          </cell>
          <cell r="E41" t="str">
            <v>Procurement specialist</v>
          </cell>
          <cell r="F41" t="str">
            <v>02 9254 8172</v>
          </cell>
          <cell r="G41" t="str">
            <v>Kerry.Martin-Royle@merivale.com</v>
          </cell>
        </row>
        <row r="42">
          <cell r="A42" t="str">
            <v>IDS1008</v>
          </cell>
          <cell r="B42">
            <v>10008</v>
          </cell>
          <cell r="C42" t="str">
            <v>Willoughby Girls High</v>
          </cell>
          <cell r="D42" t="str">
            <v>Sharon O'Connell</v>
          </cell>
          <cell r="E42" t="str">
            <v>School Nurse</v>
          </cell>
        </row>
        <row r="44">
          <cell r="A44" t="str">
            <v>IDS1009</v>
          </cell>
          <cell r="B44">
            <v>10009</v>
          </cell>
          <cell r="C44" t="str">
            <v>Amity College</v>
          </cell>
          <cell r="D44" t="str">
            <v>Mustafa Abay</v>
          </cell>
          <cell r="E44" t="str">
            <v>School Head</v>
          </cell>
        </row>
        <row r="45">
          <cell r="A45" t="str">
            <v>IDS1009</v>
          </cell>
          <cell r="B45">
            <v>10010</v>
          </cell>
          <cell r="C45" t="str">
            <v>Amity College</v>
          </cell>
          <cell r="D45" t="str">
            <v>Mustafa Abay</v>
          </cell>
          <cell r="E45" t="str">
            <v>School Head</v>
          </cell>
        </row>
        <row r="46">
          <cell r="A46" t="str">
            <v>IDS1010</v>
          </cell>
          <cell r="B46">
            <v>10011</v>
          </cell>
          <cell r="C46" t="str">
            <v>St Lukes Grammar</v>
          </cell>
          <cell r="D46" t="str">
            <v>Terri Femia</v>
          </cell>
        </row>
        <row r="48">
          <cell r="A48" t="str">
            <v>IDB1003</v>
          </cell>
          <cell r="B48">
            <v>10012</v>
          </cell>
          <cell r="C48" t="str">
            <v>Newington College</v>
          </cell>
          <cell r="D48" t="str">
            <v xml:space="preserve">Margaret Bates
</v>
          </cell>
          <cell r="E48" t="str">
            <v>School Nurse</v>
          </cell>
        </row>
        <row r="52">
          <cell r="A52" t="str">
            <v>IDS1005</v>
          </cell>
          <cell r="B52">
            <v>10013</v>
          </cell>
          <cell r="C52" t="str">
            <v>St Andrews Cathedral School</v>
          </cell>
          <cell r="D52" t="str">
            <v>Zachary Simpson</v>
          </cell>
        </row>
        <row r="55">
          <cell r="A55" t="str">
            <v>IDS1005</v>
          </cell>
          <cell r="B55">
            <v>10014</v>
          </cell>
          <cell r="C55" t="str">
            <v>Merivale Group</v>
          </cell>
          <cell r="D55" t="str">
            <v>Kerry Martin-Royle</v>
          </cell>
          <cell r="E55" t="str">
            <v>Procurement specialist</v>
          </cell>
          <cell r="F55" t="str">
            <v>02 9254 8172</v>
          </cell>
          <cell r="G55" t="str">
            <v>Kerry.Martin-Royle@merivale.com</v>
          </cell>
        </row>
        <row r="57">
          <cell r="A57" t="str">
            <v>IDB1011</v>
          </cell>
          <cell r="B57">
            <v>10015</v>
          </cell>
          <cell r="C57" t="str">
            <v>Saint Augustine's College Cairns</v>
          </cell>
          <cell r="D57" t="str">
            <v xml:space="preserve">Cheryl McEwan </v>
          </cell>
          <cell r="E57" t="str">
            <v xml:space="preserve">College Nurse </v>
          </cell>
          <cell r="F57" t="str">
            <v>0438 119 467</v>
          </cell>
          <cell r="G57" t="str">
            <v>cmcewan@cns.catholic.edu.au</v>
          </cell>
          <cell r="I57" t="str">
            <v>251 Draper St, Parramatta Park QLD 4870</v>
          </cell>
        </row>
        <row r="60">
          <cell r="A60" t="str">
            <v>IDB1012</v>
          </cell>
          <cell r="B60" t="str">
            <v>10014A</v>
          </cell>
          <cell r="C60" t="str">
            <v>Toowoomba Grammar School</v>
          </cell>
          <cell r="D60" t="str">
            <v xml:space="preserve">Sharon Morgan </v>
          </cell>
          <cell r="E60" t="str">
            <v>School Nurse</v>
          </cell>
          <cell r="F60" t="str">
            <v>07 4687 2504</v>
          </cell>
          <cell r="H60" t="str">
            <v>24 Margaret Street, East Toowomba QLD 4350</v>
          </cell>
          <cell r="I60" t="str">
            <v>24 Margaret Street, East Toowomba QLD 4350</v>
          </cell>
        </row>
        <row r="62">
          <cell r="A62" t="str">
            <v>IDB1013</v>
          </cell>
          <cell r="B62">
            <v>10016</v>
          </cell>
          <cell r="C62" t="str">
            <v>DuluxGroup</v>
          </cell>
          <cell r="D62" t="str">
            <v>Tanya Katalinic</v>
          </cell>
          <cell r="E62" t="str">
            <v>Indirects Procurement Specialist</v>
          </cell>
          <cell r="F62" t="str">
            <v xml:space="preserve">03 9263 5875 </v>
          </cell>
          <cell r="G62" t="str">
            <v>Tanya.Katalinic@dulux.com.au</v>
          </cell>
          <cell r="H62" t="str">
            <v>1956 Dandenong Road Clayton Victoria 3168 Australia</v>
          </cell>
          <cell r="I62" t="str">
            <v>1956 Dandenong Road Clayton Victoria 3168 Australia</v>
          </cell>
        </row>
        <row r="63">
          <cell r="A63" t="str">
            <v>IDS1014</v>
          </cell>
          <cell r="B63">
            <v>10018</v>
          </cell>
          <cell r="C63" t="str">
            <v>Ragazzi Wine and Pasta</v>
          </cell>
          <cell r="D63" t="str">
            <v>Felix Colman</v>
          </cell>
          <cell r="F63" t="str">
            <v>02 8964 3062</v>
          </cell>
          <cell r="G63" t="str">
            <v>felix@ragazziwineandpasta.com</v>
          </cell>
          <cell r="H63" t="str">
            <v>1 Angel Place Sydney 2000 NSW</v>
          </cell>
          <cell r="I63" t="str">
            <v>1 Angel Place Sydney 2000 NSW</v>
          </cell>
        </row>
        <row r="64">
          <cell r="A64">
            <v>1015</v>
          </cell>
          <cell r="B64">
            <v>10019</v>
          </cell>
          <cell r="C64" t="str">
            <v>Scentre Group Shopping Centre Management Pty Ltd</v>
          </cell>
          <cell r="D64" t="str">
            <v xml:space="preserve">Aaron Galea </v>
          </cell>
          <cell r="E64" t="str">
            <v>Contracts Performance Manager</v>
          </cell>
          <cell r="F64" t="str">
            <v>07 3117 5305</v>
          </cell>
          <cell r="G64" t="str">
            <v>AGalea@Scentregroup.com</v>
          </cell>
          <cell r="H64" t="str">
            <v>85 Castlereagh Street, Sydney, NSW, 2000 
SYDNEY</v>
          </cell>
          <cell r="I64" t="str">
            <v>135 King Street Sydney (Loading Dock entry located off 135 King Street Sydney)</v>
          </cell>
        </row>
      </sheetData>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A453D-F6F2-4C67-A967-225AA787C4BC}">
  <sheetPr>
    <pageSetUpPr fitToPage="1"/>
  </sheetPr>
  <dimension ref="A6:J47"/>
  <sheetViews>
    <sheetView tabSelected="1" workbookViewId="0">
      <selection activeCell="B14" sqref="B14:D14"/>
    </sheetView>
  </sheetViews>
  <sheetFormatPr defaultColWidth="9.109375" defaultRowHeight="14.4" x14ac:dyDescent="0.3"/>
  <cols>
    <col min="1" max="1" width="35.33203125" style="1" customWidth="1"/>
    <col min="2" max="2" width="57.109375" style="1" customWidth="1"/>
    <col min="3" max="5" width="9.109375" style="1"/>
    <col min="6" max="6" width="13.33203125" style="1" bestFit="1" customWidth="1"/>
    <col min="7" max="7" width="14.6640625" style="1" customWidth="1"/>
    <col min="8" max="8" width="1.88671875" style="1" customWidth="1"/>
    <col min="9" max="9" width="12.33203125" style="1" customWidth="1"/>
    <col min="10" max="10" width="9.109375" style="1"/>
    <col min="11" max="11" width="13.33203125" style="1" bestFit="1" customWidth="1"/>
    <col min="12" max="16384" width="9.109375" style="1"/>
  </cols>
  <sheetData>
    <row r="6" spans="1:5" x14ac:dyDescent="0.3">
      <c r="C6" s="17"/>
      <c r="D6" s="17"/>
      <c r="E6" s="17"/>
    </row>
    <row r="7" spans="1:5" x14ac:dyDescent="0.3">
      <c r="C7" s="17"/>
      <c r="D7" s="17"/>
      <c r="E7" s="17"/>
    </row>
    <row r="8" spans="1:5" x14ac:dyDescent="0.3">
      <c r="C8" s="17"/>
      <c r="D8" s="17"/>
      <c r="E8" s="17"/>
    </row>
    <row r="9" spans="1:5" x14ac:dyDescent="0.3">
      <c r="C9" s="17"/>
      <c r="D9" s="17"/>
      <c r="E9" s="17"/>
    </row>
    <row r="10" spans="1:5" x14ac:dyDescent="0.3">
      <c r="C10" s="17"/>
      <c r="D10" s="17"/>
      <c r="E10" s="17"/>
    </row>
    <row r="11" spans="1:5" x14ac:dyDescent="0.3">
      <c r="C11" s="17"/>
      <c r="D11" s="17"/>
      <c r="E11" s="17"/>
    </row>
    <row r="12" spans="1:5" x14ac:dyDescent="0.3">
      <c r="C12" s="17"/>
      <c r="D12" s="17"/>
      <c r="E12" s="17"/>
    </row>
    <row r="13" spans="1:5" x14ac:dyDescent="0.3">
      <c r="A13" s="2" t="s">
        <v>0</v>
      </c>
      <c r="B13" s="18" t="str">
        <f>IFERROR(VLOOKUP($D$11,[1]Sales!$A$25:$I$82,8,FALSE),"")</f>
        <v/>
      </c>
      <c r="C13" s="19"/>
      <c r="D13" s="20"/>
    </row>
    <row r="14" spans="1:5" x14ac:dyDescent="0.3">
      <c r="A14" s="3" t="s">
        <v>1</v>
      </c>
      <c r="B14" s="22" t="s">
        <v>52</v>
      </c>
      <c r="C14" s="22"/>
      <c r="D14" s="22"/>
    </row>
    <row r="15" spans="1:5" x14ac:dyDescent="0.3">
      <c r="A15" s="3" t="s">
        <v>2</v>
      </c>
      <c r="B15" s="22"/>
      <c r="C15" s="22"/>
      <c r="D15" s="22"/>
    </row>
    <row r="16" spans="1:5" x14ac:dyDescent="0.3">
      <c r="A16" s="3" t="s">
        <v>3</v>
      </c>
      <c r="B16" s="22"/>
      <c r="C16" s="22"/>
      <c r="D16" s="22"/>
    </row>
    <row r="17" spans="1:10" ht="15" customHeight="1" x14ac:dyDescent="0.3">
      <c r="A17" s="2" t="s">
        <v>4</v>
      </c>
      <c r="B17" s="18" t="str">
        <f>IFERROR(VLOOKUP($D$11,[1]Sales!$A$25:$I$82,8,FALSE),"")</f>
        <v/>
      </c>
      <c r="C17" s="19"/>
      <c r="D17" s="20"/>
    </row>
    <row r="18" spans="1:10" x14ac:dyDescent="0.3">
      <c r="A18" s="3" t="s">
        <v>5</v>
      </c>
      <c r="B18" s="22"/>
      <c r="C18" s="22"/>
      <c r="D18" s="22"/>
    </row>
    <row r="19" spans="1:10" x14ac:dyDescent="0.3">
      <c r="A19" s="3" t="s">
        <v>6</v>
      </c>
      <c r="B19" s="22"/>
      <c r="C19" s="22"/>
      <c r="D19" s="22"/>
    </row>
    <row r="20" spans="1:10" x14ac:dyDescent="0.3">
      <c r="A20" s="3" t="s">
        <v>7</v>
      </c>
      <c r="B20" s="22"/>
      <c r="C20" s="22"/>
      <c r="D20" s="22"/>
    </row>
    <row r="21" spans="1:10" x14ac:dyDescent="0.3">
      <c r="A21" s="3" t="s">
        <v>8</v>
      </c>
      <c r="B21" s="22"/>
      <c r="C21" s="22"/>
      <c r="D21" s="22"/>
    </row>
    <row r="22" spans="1:10" x14ac:dyDescent="0.3">
      <c r="A22" s="2" t="s">
        <v>9</v>
      </c>
      <c r="B22" s="18" t="str">
        <f>IFERROR(VLOOKUP($D$11,[1]Sales!$A$25:$I$82,8,FALSE),"")</f>
        <v/>
      </c>
      <c r="C22" s="19"/>
      <c r="D22" s="20"/>
    </row>
    <row r="23" spans="1:10" x14ac:dyDescent="0.3">
      <c r="A23" s="3" t="s">
        <v>10</v>
      </c>
      <c r="B23" s="22"/>
      <c r="C23" s="22"/>
      <c r="D23" s="22"/>
    </row>
    <row r="24" spans="1:10" x14ac:dyDescent="0.3">
      <c r="A24" s="3" t="s">
        <v>11</v>
      </c>
      <c r="B24" s="22"/>
      <c r="C24" s="22"/>
      <c r="D24" s="22"/>
    </row>
    <row r="25" spans="1:10" x14ac:dyDescent="0.3">
      <c r="A25" s="3" t="s">
        <v>12</v>
      </c>
      <c r="B25" s="22"/>
      <c r="C25" s="22"/>
      <c r="D25" s="22"/>
    </row>
    <row r="26" spans="1:10" x14ac:dyDescent="0.3">
      <c r="A26" s="2" t="s">
        <v>13</v>
      </c>
      <c r="B26" s="18" t="str">
        <f>IFERROR(VLOOKUP($D$11,[1]Sales!$A$25:$I$82,8,FALSE),"")</f>
        <v/>
      </c>
      <c r="C26" s="19"/>
      <c r="D26" s="20"/>
    </row>
    <row r="27" spans="1:10" x14ac:dyDescent="0.3">
      <c r="A27" s="3" t="s">
        <v>14</v>
      </c>
      <c r="B27" s="22"/>
      <c r="C27" s="22"/>
      <c r="D27" s="22"/>
    </row>
    <row r="28" spans="1:10" x14ac:dyDescent="0.3">
      <c r="A28" s="3" t="s">
        <v>42</v>
      </c>
      <c r="B28" s="22"/>
      <c r="C28" s="22"/>
      <c r="D28" s="22"/>
    </row>
    <row r="29" spans="1:10" ht="15" thickBot="1" x14ac:dyDescent="0.35">
      <c r="A29" s="11"/>
    </row>
    <row r="30" spans="1:10" ht="15" thickBot="1" x14ac:dyDescent="0.35">
      <c r="A30" s="23" t="s">
        <v>51</v>
      </c>
      <c r="B30" s="24"/>
      <c r="C30" s="24"/>
      <c r="D30" s="24"/>
      <c r="E30" s="24"/>
      <c r="F30" s="24"/>
      <c r="G30" s="24"/>
      <c r="H30" s="24"/>
      <c r="I30" s="24"/>
      <c r="J30" s="25"/>
    </row>
    <row r="31" spans="1:10" x14ac:dyDescent="0.3">
      <c r="A31" s="30" t="s">
        <v>32</v>
      </c>
      <c r="B31" s="32" t="s">
        <v>33</v>
      </c>
      <c r="C31" s="30" t="s">
        <v>34</v>
      </c>
      <c r="D31" s="34" t="s">
        <v>35</v>
      </c>
      <c r="E31" s="26" t="s">
        <v>36</v>
      </c>
      <c r="F31" s="28" t="s">
        <v>37</v>
      </c>
      <c r="G31" s="28" t="s">
        <v>39</v>
      </c>
      <c r="I31" s="28" t="s">
        <v>41</v>
      </c>
      <c r="J31" s="28" t="s">
        <v>43</v>
      </c>
    </row>
    <row r="32" spans="1:10" x14ac:dyDescent="0.3">
      <c r="A32" s="30"/>
      <c r="B32" s="32"/>
      <c r="C32" s="30"/>
      <c r="D32" s="34"/>
      <c r="E32" s="26"/>
      <c r="F32" s="29"/>
      <c r="G32" s="29"/>
      <c r="I32" s="29"/>
      <c r="J32" s="29"/>
    </row>
    <row r="33" spans="1:10" x14ac:dyDescent="0.3">
      <c r="A33" s="31"/>
      <c r="B33" s="33"/>
      <c r="C33" s="31"/>
      <c r="D33" s="28"/>
      <c r="E33" s="27"/>
      <c r="F33" s="29"/>
      <c r="G33" s="29"/>
      <c r="I33" s="29"/>
      <c r="J33" s="29"/>
    </row>
    <row r="34" spans="1:10" x14ac:dyDescent="0.3">
      <c r="A34" s="4" t="s">
        <v>15</v>
      </c>
      <c r="B34" s="5" t="s">
        <v>16</v>
      </c>
      <c r="C34" s="6">
        <f>11*0.9</f>
        <v>9.9</v>
      </c>
      <c r="D34" s="7">
        <f>SUM(C34*0.1)</f>
        <v>0.9900000000000001</v>
      </c>
      <c r="E34" s="7">
        <f>SUM(C34:D34)</f>
        <v>10.89</v>
      </c>
      <c r="F34" s="8">
        <v>14</v>
      </c>
      <c r="G34" s="8">
        <v>14</v>
      </c>
      <c r="I34" s="16"/>
      <c r="J34" s="7">
        <f>I34*E34</f>
        <v>0</v>
      </c>
    </row>
    <row r="35" spans="1:10" x14ac:dyDescent="0.3">
      <c r="A35" s="4" t="s">
        <v>17</v>
      </c>
      <c r="B35" s="5" t="s">
        <v>47</v>
      </c>
      <c r="C35" s="6">
        <f>195*0.9</f>
        <v>175.5</v>
      </c>
      <c r="D35" s="7">
        <f t="shared" ref="D35:D45" si="0">SUM(C35*0.1)</f>
        <v>17.55</v>
      </c>
      <c r="E35" s="7">
        <f t="shared" ref="E35:E45" si="1">SUM(C35:D35)</f>
        <v>193.05</v>
      </c>
      <c r="F35" s="21" t="s">
        <v>38</v>
      </c>
      <c r="G35" s="21"/>
      <c r="I35" s="16"/>
      <c r="J35" s="7">
        <f t="shared" ref="J35:J45" si="2">I35*E35</f>
        <v>0</v>
      </c>
    </row>
    <row r="36" spans="1:10" x14ac:dyDescent="0.3">
      <c r="A36" s="4" t="s">
        <v>18</v>
      </c>
      <c r="B36" s="5" t="s">
        <v>19</v>
      </c>
      <c r="C36" s="6">
        <f>88*0.9</f>
        <v>79.2</v>
      </c>
      <c r="D36" s="7">
        <f t="shared" si="0"/>
        <v>7.9200000000000008</v>
      </c>
      <c r="E36" s="7">
        <f t="shared" si="1"/>
        <v>87.12</v>
      </c>
      <c r="F36" s="8">
        <v>20</v>
      </c>
      <c r="G36" s="8">
        <v>20</v>
      </c>
      <c r="I36" s="16"/>
      <c r="J36" s="7">
        <f t="shared" si="2"/>
        <v>0</v>
      </c>
    </row>
    <row r="37" spans="1:10" x14ac:dyDescent="0.3">
      <c r="A37" s="4" t="s">
        <v>20</v>
      </c>
      <c r="B37" s="5" t="s">
        <v>21</v>
      </c>
      <c r="C37" s="6">
        <v>14.5</v>
      </c>
      <c r="D37" s="7">
        <f t="shared" si="0"/>
        <v>1.4500000000000002</v>
      </c>
      <c r="E37" s="7">
        <f t="shared" si="1"/>
        <v>15.95</v>
      </c>
      <c r="F37" s="8">
        <v>24</v>
      </c>
      <c r="G37" s="8">
        <v>24</v>
      </c>
      <c r="I37" s="16"/>
      <c r="J37" s="7">
        <f t="shared" si="2"/>
        <v>0</v>
      </c>
    </row>
    <row r="38" spans="1:10" x14ac:dyDescent="0.3">
      <c r="A38" s="4" t="s">
        <v>22</v>
      </c>
      <c r="B38" s="5" t="s">
        <v>23</v>
      </c>
      <c r="C38" s="6">
        <v>87.5</v>
      </c>
      <c r="D38" s="7">
        <f t="shared" si="0"/>
        <v>8.75</v>
      </c>
      <c r="E38" s="7">
        <f t="shared" si="1"/>
        <v>96.25</v>
      </c>
      <c r="F38" s="8">
        <v>1</v>
      </c>
      <c r="G38" s="8">
        <v>1</v>
      </c>
      <c r="I38" s="16"/>
      <c r="J38" s="7">
        <f t="shared" si="2"/>
        <v>0</v>
      </c>
    </row>
    <row r="39" spans="1:10" x14ac:dyDescent="0.3">
      <c r="A39" s="4" t="s">
        <v>24</v>
      </c>
      <c r="B39" s="5" t="s">
        <v>40</v>
      </c>
      <c r="C39" s="6">
        <v>5.5</v>
      </c>
      <c r="D39" s="7">
        <f t="shared" si="0"/>
        <v>0.55000000000000004</v>
      </c>
      <c r="E39" s="7">
        <f t="shared" si="1"/>
        <v>6.05</v>
      </c>
      <c r="F39" s="8">
        <v>10</v>
      </c>
      <c r="G39" s="8">
        <v>10</v>
      </c>
      <c r="I39" s="16"/>
      <c r="J39" s="7">
        <f t="shared" si="2"/>
        <v>0</v>
      </c>
    </row>
    <row r="40" spans="1:10" x14ac:dyDescent="0.3">
      <c r="A40" s="4" t="s">
        <v>25</v>
      </c>
      <c r="B40" s="5" t="s">
        <v>50</v>
      </c>
      <c r="C40" s="6">
        <v>45</v>
      </c>
      <c r="D40" s="7">
        <f t="shared" si="0"/>
        <v>4.5</v>
      </c>
      <c r="E40" s="7">
        <f t="shared" si="1"/>
        <v>49.5</v>
      </c>
      <c r="F40" s="8">
        <v>200</v>
      </c>
      <c r="G40" s="8">
        <v>400</v>
      </c>
      <c r="I40" s="16"/>
      <c r="J40" s="7">
        <f t="shared" si="2"/>
        <v>0</v>
      </c>
    </row>
    <row r="41" spans="1:10" x14ac:dyDescent="0.3">
      <c r="A41" s="4" t="s">
        <v>26</v>
      </c>
      <c r="B41" s="5" t="s">
        <v>27</v>
      </c>
      <c r="C41" s="6">
        <f>4.5*0.9</f>
        <v>4.05</v>
      </c>
      <c r="D41" s="7">
        <f t="shared" si="0"/>
        <v>0.40500000000000003</v>
      </c>
      <c r="E41" s="7">
        <f t="shared" si="1"/>
        <v>4.4550000000000001</v>
      </c>
      <c r="F41" s="8">
        <v>100</v>
      </c>
      <c r="G41" s="8">
        <v>100</v>
      </c>
      <c r="I41" s="16"/>
      <c r="J41" s="7">
        <f t="shared" si="2"/>
        <v>0</v>
      </c>
    </row>
    <row r="42" spans="1:10" x14ac:dyDescent="0.3">
      <c r="A42" s="4" t="s">
        <v>28</v>
      </c>
      <c r="B42" s="5" t="s">
        <v>29</v>
      </c>
      <c r="C42" s="6">
        <f>21*0.9</f>
        <v>18.900000000000002</v>
      </c>
      <c r="D42" s="7">
        <f t="shared" si="0"/>
        <v>1.8900000000000003</v>
      </c>
      <c r="E42" s="7">
        <f t="shared" si="1"/>
        <v>20.790000000000003</v>
      </c>
      <c r="F42" s="8">
        <v>20</v>
      </c>
      <c r="G42" s="8">
        <v>20</v>
      </c>
      <c r="I42" s="16"/>
      <c r="J42" s="7">
        <f t="shared" si="2"/>
        <v>0</v>
      </c>
    </row>
    <row r="43" spans="1:10" x14ac:dyDescent="0.3">
      <c r="A43" s="4" t="s">
        <v>30</v>
      </c>
      <c r="B43" s="5" t="s">
        <v>31</v>
      </c>
      <c r="C43" s="6">
        <f>2.2*0.9</f>
        <v>1.9800000000000002</v>
      </c>
      <c r="D43" s="7">
        <f t="shared" si="0"/>
        <v>0.19800000000000004</v>
      </c>
      <c r="E43" s="7">
        <f t="shared" si="1"/>
        <v>2.1780000000000004</v>
      </c>
      <c r="F43" s="8">
        <v>20</v>
      </c>
      <c r="G43" s="8">
        <v>20</v>
      </c>
      <c r="I43" s="16"/>
      <c r="J43" s="7">
        <f t="shared" si="2"/>
        <v>0</v>
      </c>
    </row>
    <row r="44" spans="1:10" x14ac:dyDescent="0.3">
      <c r="A44" s="4" t="s">
        <v>45</v>
      </c>
      <c r="B44" s="5" t="s">
        <v>48</v>
      </c>
      <c r="C44" s="6">
        <v>275</v>
      </c>
      <c r="D44" s="7">
        <f t="shared" si="0"/>
        <v>27.5</v>
      </c>
      <c r="E44" s="7">
        <f t="shared" si="1"/>
        <v>302.5</v>
      </c>
      <c r="F44" s="21" t="s">
        <v>38</v>
      </c>
      <c r="G44" s="21"/>
      <c r="I44" s="16"/>
      <c r="J44" s="7">
        <f t="shared" si="2"/>
        <v>0</v>
      </c>
    </row>
    <row r="45" spans="1:10" x14ac:dyDescent="0.3">
      <c r="A45" s="4" t="s">
        <v>46</v>
      </c>
      <c r="B45" s="5" t="s">
        <v>49</v>
      </c>
      <c r="C45" s="6">
        <v>425</v>
      </c>
      <c r="D45" s="7">
        <f t="shared" si="0"/>
        <v>42.5</v>
      </c>
      <c r="E45" s="7">
        <f t="shared" si="1"/>
        <v>467.5</v>
      </c>
      <c r="F45" s="21" t="s">
        <v>38</v>
      </c>
      <c r="G45" s="21"/>
      <c r="I45" s="16"/>
      <c r="J45" s="7">
        <f t="shared" si="2"/>
        <v>0</v>
      </c>
    </row>
    <row r="46" spans="1:10" x14ac:dyDescent="0.3">
      <c r="A46" s="12"/>
      <c r="D46" s="13"/>
      <c r="E46" s="13"/>
      <c r="F46" s="14"/>
      <c r="G46" s="14"/>
      <c r="I46" s="15"/>
      <c r="J46" s="13"/>
    </row>
    <row r="47" spans="1:10" x14ac:dyDescent="0.3">
      <c r="I47" s="10" t="s">
        <v>44</v>
      </c>
      <c r="J47" s="9">
        <f>SUM(J34:J43)</f>
        <v>0</v>
      </c>
    </row>
  </sheetData>
  <sheetProtection algorithmName="SHA-512" hashValue="UdEwB5X95Hb4Le1jSIYDOrhBQoGQmQggTaVlxSfP06ObIVrEWYnDmdn2TAwLFqe3J2tIOj+LTcIZohePrl4/mQ==" saltValue="rgrjv2SyLaLAs3UvUP01+g==" spinCount="100000" sheet="1" objects="1" scenarios="1"/>
  <mergeCells count="30">
    <mergeCell ref="G31:G33"/>
    <mergeCell ref="F35:G35"/>
    <mergeCell ref="I31:I33"/>
    <mergeCell ref="J31:J33"/>
    <mergeCell ref="A31:A33"/>
    <mergeCell ref="B31:B33"/>
    <mergeCell ref="C31:C33"/>
    <mergeCell ref="D31:D33"/>
    <mergeCell ref="F31:F33"/>
    <mergeCell ref="B24:D24"/>
    <mergeCell ref="B25:D25"/>
    <mergeCell ref="B27:D27"/>
    <mergeCell ref="B28:D28"/>
    <mergeCell ref="E31:E33"/>
    <mergeCell ref="C6:E12"/>
    <mergeCell ref="B13:D13"/>
    <mergeCell ref="F44:G44"/>
    <mergeCell ref="F45:G45"/>
    <mergeCell ref="B16:D16"/>
    <mergeCell ref="B18:D18"/>
    <mergeCell ref="B19:D19"/>
    <mergeCell ref="B20:D20"/>
    <mergeCell ref="B14:D14"/>
    <mergeCell ref="B15:D15"/>
    <mergeCell ref="A30:J30"/>
    <mergeCell ref="B17:D17"/>
    <mergeCell ref="B22:D22"/>
    <mergeCell ref="B26:D26"/>
    <mergeCell ref="B21:D21"/>
    <mergeCell ref="B23:D23"/>
  </mergeCells>
  <phoneticPr fontId="9" type="noConversion"/>
  <pageMargins left="0.7" right="0.7" top="0.75" bottom="0.75" header="0.3" footer="0.3"/>
  <pageSetup scale="72" orientation="landscape"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7B216D5AA5DF489052095682F4B3E5" ma:contentTypeVersion="13" ma:contentTypeDescription="Create a new document." ma:contentTypeScope="" ma:versionID="407ab667d5c5db9b03e2e9c179866cf3">
  <xsd:schema xmlns:xsd="http://www.w3.org/2001/XMLSchema" xmlns:xs="http://www.w3.org/2001/XMLSchema" xmlns:p="http://schemas.microsoft.com/office/2006/metadata/properties" xmlns:ns3="03457594-6037-418b-a099-e1cda8bc4626" xmlns:ns4="f0e09b3e-255a-4e78-9273-c1597c59d785" targetNamespace="http://schemas.microsoft.com/office/2006/metadata/properties" ma:root="true" ma:fieldsID="d638b06de70f98359b8b6d866b8bf9db" ns3:_="" ns4:_="">
    <xsd:import namespace="03457594-6037-418b-a099-e1cda8bc4626"/>
    <xsd:import namespace="f0e09b3e-255a-4e78-9273-c1597c59d78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DateTaken" minOccurs="0"/>
                <xsd:element ref="ns3:MediaServiceAutoTags"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457594-6037-418b-a099-e1cda8bc46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0e09b3e-255a-4e78-9273-c1597c59d7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4D2D6D-7B75-4BD0-AEA8-6FCAADD1C8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457594-6037-418b-a099-e1cda8bc4626"/>
    <ds:schemaRef ds:uri="f0e09b3e-255a-4e78-9273-c1597c59d7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105964-CED2-4511-AD12-09660E7C92D0}">
  <ds:schemaRefs>
    <ds:schemaRef ds:uri="http://schemas.microsoft.com/sharepoint/v3/contenttype/forms"/>
  </ds:schemaRefs>
</ds:datastoreItem>
</file>

<file path=customXml/itemProps3.xml><?xml version="1.0" encoding="utf-8"?>
<ds:datastoreItem xmlns:ds="http://schemas.openxmlformats.org/officeDocument/2006/customXml" ds:itemID="{5AAC1677-C50D-4208-B1A1-7A7177A15B5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IMS ORDER FORM</vt:lpstr>
      <vt:lpstr>'IMS ORDER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10</dc:creator>
  <cp:lastModifiedBy>Lucy Starrat</cp:lastModifiedBy>
  <cp:lastPrinted>2020-05-21T06:05:37Z</cp:lastPrinted>
  <dcterms:created xsi:type="dcterms:W3CDTF">2020-05-21T04:46:12Z</dcterms:created>
  <dcterms:modified xsi:type="dcterms:W3CDTF">2020-05-21T22:48:21Z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0x010100537B216D5AA5DF489052095682F4B3E5</vt:lpwstr>
  </property>
</Properties>
</file>